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uille de point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DD/MM"/>
    <numFmt numFmtId="167" formatCode="HH:MM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sz val="8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C0D4E"/>
      </patternFill>
    </fill>
    <fill>
      <patternFill patternType="solid">
        <fgColor rgb="00DCE2FF"/>
      </patternFill>
    </fill>
  </fills>
  <borders count="2">
    <border>
      <left/>
      <right/>
      <top/>
      <bottom/>
      <diagonal/>
    </border>
    <border>
      <left style="thin">
        <color rgb="00C9CEEA"/>
      </left>
      <right style="thin">
        <color rgb="00C9CEEA"/>
      </right>
      <top style="thin">
        <color rgb="00C9CEEA"/>
      </top>
      <bottom style="thin">
        <color rgb="00C9CEE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165" fontId="4" fillId="2" borderId="1" pivotButton="0" quotePrefix="0" xfId="0"/>
    <xf numFmtId="0" fontId="5" fillId="3" borderId="0" applyAlignment="1" pivotButton="0" quotePrefix="0" xfId="0">
      <alignment vertical="center" wrapText="1"/>
    </xf>
    <xf numFmtId="166" fontId="4" fillId="0" borderId="0" pivotButton="0" quotePrefix="0" xfId="0"/>
    <xf numFmtId="167" fontId="4" fillId="2" borderId="1" pivotButton="0" quotePrefix="0" xfId="0"/>
    <xf numFmtId="2" fontId="4" fillId="0" borderId="0" pivotButton="0" quotePrefix="0" xfId="0"/>
    <xf numFmtId="2" fontId="3" fillId="4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30" customWidth="1" min="3" max="3"/>
    <col width="10" customWidth="1" min="4" max="4"/>
    <col width="10" customWidth="1" min="5" max="5"/>
    <col width="10" customWidth="1" min="6" max="6"/>
    <col width="10" customWidth="1" min="7" max="7"/>
    <col width="30" customWidth="1" min="8" max="8"/>
  </cols>
  <sheetData>
    <row r="1">
      <c r="A1" s="1" t="inlineStr">
        <is>
          <t>Feuille de pointage</t>
        </is>
      </c>
    </row>
    <row r="2">
      <c r="A2" s="2" t="inlineStr">
        <is>
          <t>Une feuille par salarié et par semaine. Les cellules jaunes se remplissent, les autres se calculent.</t>
        </is>
      </c>
    </row>
    <row r="4">
      <c r="A4" s="3" t="inlineStr">
        <is>
          <t>Salarié</t>
        </is>
      </c>
      <c r="C4" s="4" t="inlineStr">
        <is>
          <t>Prénom Nom</t>
        </is>
      </c>
    </row>
    <row r="5">
      <c r="A5" s="3" t="inlineStr">
        <is>
          <t>Semaine du lundi</t>
        </is>
      </c>
      <c r="C5" s="5" t="n">
        <v>46314</v>
      </c>
    </row>
    <row r="7" ht="28" customHeight="1">
      <c r="A7" s="6" t="inlineStr">
        <is>
          <t>Jour</t>
        </is>
      </c>
      <c r="B7" s="6" t="inlineStr">
        <is>
          <t>Date</t>
        </is>
      </c>
      <c r="C7" s="6" t="inlineStr">
        <is>
          <t>Chantier</t>
        </is>
      </c>
      <c r="D7" s="6" t="inlineStr">
        <is>
          <t>Arrivée</t>
        </is>
      </c>
      <c r="E7" s="6" t="inlineStr">
        <is>
          <t>Départ</t>
        </is>
      </c>
      <c r="F7" s="6" t="inlineStr">
        <is>
          <t>Pause (min)</t>
        </is>
      </c>
      <c r="G7" s="6" t="inlineStr">
        <is>
          <t>Heures</t>
        </is>
      </c>
      <c r="H7" s="6" t="inlineStr">
        <is>
          <t>Observations</t>
        </is>
      </c>
    </row>
    <row r="8">
      <c r="A8" s="3" t="inlineStr">
        <is>
          <t>Lundi</t>
        </is>
      </c>
      <c r="B8" s="7">
        <f>$C$5+0</f>
        <v/>
      </c>
      <c r="C8" s="4" t="inlineStr">
        <is>
          <t>Martin, salle d’eau</t>
        </is>
      </c>
      <c r="D8" s="8" t="n">
        <v>0.3125</v>
      </c>
      <c r="E8" s="8" t="n">
        <v>0.6875</v>
      </c>
      <c r="F8" s="4" t="n">
        <v>60</v>
      </c>
      <c r="G8" s="9">
        <f>IF(OR(D8="",E8=""),"",ROUND((E8-D8)*24-F8/60,2))</f>
        <v/>
      </c>
      <c r="H8" s="4" t="n"/>
    </row>
    <row r="9">
      <c r="A9" s="3" t="n"/>
      <c r="B9" s="7">
        <f>$C$5+0</f>
        <v/>
      </c>
      <c r="C9" s="4" t="n"/>
      <c r="D9" s="8" t="n"/>
      <c r="E9" s="8" t="n"/>
      <c r="F9" s="4" t="n"/>
      <c r="G9" s="9">
        <f>IF(OR(D9="",E9=""),"",ROUND((E9-D9)*24-F9/60,2))</f>
        <v/>
      </c>
      <c r="H9" s="4" t="n"/>
    </row>
    <row r="10">
      <c r="A10" s="3" t="inlineStr">
        <is>
          <t>Mardi</t>
        </is>
      </c>
      <c r="B10" s="7">
        <f>$C$5+1</f>
        <v/>
      </c>
      <c r="C10" s="4" t="inlineStr">
        <is>
          <t>Martin, salle d’eau</t>
        </is>
      </c>
      <c r="D10" s="8" t="n">
        <v>0.3125</v>
      </c>
      <c r="E10" s="8" t="n">
        <v>0.6875</v>
      </c>
      <c r="F10" s="4" t="n">
        <v>60</v>
      </c>
      <c r="G10" s="9">
        <f>IF(OR(D10="",E10=""),"",ROUND((E10-D10)*24-F10/60,2))</f>
        <v/>
      </c>
      <c r="H10" s="4" t="n"/>
    </row>
    <row r="11">
      <c r="A11" s="3" t="n"/>
      <c r="B11" s="7">
        <f>$C$5+1</f>
        <v/>
      </c>
      <c r="C11" s="4" t="n"/>
      <c r="D11" s="8" t="n"/>
      <c r="E11" s="8" t="n"/>
      <c r="F11" s="4" t="n"/>
      <c r="G11" s="9">
        <f>IF(OR(D11="",E11=""),"",ROUND((E11-D11)*24-F11/60,2))</f>
        <v/>
      </c>
      <c r="H11" s="4" t="n"/>
    </row>
    <row r="12">
      <c r="A12" s="3" t="inlineStr">
        <is>
          <t>Mercredi</t>
        </is>
      </c>
      <c r="B12" s="7">
        <f>$C$5+2</f>
        <v/>
      </c>
      <c r="C12" s="4" t="inlineStr">
        <is>
          <t>Dubois, cuisine</t>
        </is>
      </c>
      <c r="D12" s="8" t="n">
        <v>0.3333333333333333</v>
      </c>
      <c r="E12" s="8" t="n">
        <v>0.5</v>
      </c>
      <c r="F12" s="4" t="n">
        <v>0</v>
      </c>
      <c r="G12" s="9">
        <f>IF(OR(D12="",E12=""),"",ROUND((E12-D12)*24-F12/60,2))</f>
        <v/>
      </c>
      <c r="H12" s="4" t="n"/>
    </row>
    <row r="13">
      <c r="A13" s="3" t="n"/>
      <c r="B13" s="7">
        <f>$C$5+2</f>
        <v/>
      </c>
      <c r="C13" s="4" t="inlineStr">
        <is>
          <t>Martin, salle d’eau</t>
        </is>
      </c>
      <c r="D13" s="8" t="n">
        <v>0.5416666666666666</v>
      </c>
      <c r="E13" s="8" t="n">
        <v>0.7083333333333334</v>
      </c>
      <c r="F13" s="4" t="n">
        <v>0</v>
      </c>
      <c r="G13" s="9">
        <f>IF(OR(D13="",E13=""),"",ROUND((E13-D13)*24-F13/60,2))</f>
        <v/>
      </c>
      <c r="H13" s="4" t="n"/>
    </row>
    <row r="14">
      <c r="A14" s="3" t="inlineStr">
        <is>
          <t>Jeudi</t>
        </is>
      </c>
      <c r="B14" s="7">
        <f>$C$5+3</f>
        <v/>
      </c>
      <c r="C14" s="4" t="n"/>
      <c r="D14" s="8" t="n"/>
      <c r="E14" s="8" t="n"/>
      <c r="F14" s="4" t="n"/>
      <c r="G14" s="9">
        <f>IF(OR(D14="",E14=""),"",ROUND((E14-D14)*24-F14/60,2))</f>
        <v/>
      </c>
      <c r="H14" s="4" t="n"/>
    </row>
    <row r="15">
      <c r="A15" s="3" t="n"/>
      <c r="B15" s="7">
        <f>$C$5+3</f>
        <v/>
      </c>
      <c r="C15" s="4" t="inlineStr">
        <is>
          <t>Martin, salle d’eau</t>
        </is>
      </c>
      <c r="D15" s="8" t="n">
        <v>0.3125</v>
      </c>
      <c r="E15" s="8" t="n">
        <v>0.6666666666666666</v>
      </c>
      <c r="F15" s="4" t="n">
        <v>60</v>
      </c>
      <c r="G15" s="9">
        <f>IF(OR(D15="",E15=""),"",ROUND((E15-D15)*24-F15/60,2))</f>
        <v/>
      </c>
      <c r="H15" s="4" t="n"/>
    </row>
    <row r="16">
      <c r="A16" s="3" t="inlineStr">
        <is>
          <t>Vendredi</t>
        </is>
      </c>
      <c r="B16" s="7">
        <f>$C$5+4</f>
        <v/>
      </c>
      <c r="C16" s="4" t="inlineStr">
        <is>
          <t>Dubois, cuisine</t>
        </is>
      </c>
      <c r="D16" s="8" t="n">
        <v>0.3125</v>
      </c>
      <c r="E16" s="8" t="n">
        <v>0.6458333333333334</v>
      </c>
      <c r="F16" s="4" t="n">
        <v>45</v>
      </c>
      <c r="G16" s="9">
        <f>IF(OR(D16="",E16=""),"",ROUND((E16-D16)*24-F16/60,2))</f>
        <v/>
      </c>
      <c r="H16" s="4" t="n"/>
    </row>
    <row r="17">
      <c r="A17" s="3" t="n"/>
      <c r="B17" s="7">
        <f>$C$5+4</f>
        <v/>
      </c>
      <c r="C17" s="4" t="n"/>
      <c r="D17" s="8" t="n"/>
      <c r="E17" s="8" t="n"/>
      <c r="F17" s="4" t="n"/>
      <c r="G17" s="9">
        <f>IF(OR(D17="",E17=""),"",ROUND((E17-D17)*24-F17/60,2))</f>
        <v/>
      </c>
      <c r="H17" s="4" t="n"/>
    </row>
    <row r="18">
      <c r="A18" s="3" t="inlineStr">
        <is>
          <t>Samedi</t>
        </is>
      </c>
      <c r="B18" s="7">
        <f>$C$5+5</f>
        <v/>
      </c>
      <c r="C18" s="4" t="n"/>
      <c r="D18" s="8" t="n"/>
      <c r="E18" s="8" t="n"/>
      <c r="F18" s="4" t="n"/>
      <c r="G18" s="9">
        <f>IF(OR(D18="",E18=""),"",ROUND((E18-D18)*24-F18/60,2))</f>
        <v/>
      </c>
      <c r="H18" s="4" t="n"/>
    </row>
    <row r="19">
      <c r="A19" s="3" t="n"/>
      <c r="B19" s="7">
        <f>$C$5+5</f>
        <v/>
      </c>
      <c r="C19" s="4" t="n"/>
      <c r="D19" s="8" t="n"/>
      <c r="E19" s="8" t="n"/>
      <c r="F19" s="4" t="n"/>
      <c r="G19" s="9">
        <f>IF(OR(D19="",E19=""),"",ROUND((E19-D19)*24-F19/60,2))</f>
        <v/>
      </c>
      <c r="H19" s="4" t="n"/>
    </row>
    <row r="20">
      <c r="A20" s="3" t="inlineStr">
        <is>
          <t>Dimanche</t>
        </is>
      </c>
      <c r="B20" s="7">
        <f>$C$5+6</f>
        <v/>
      </c>
      <c r="C20" s="4" t="n"/>
      <c r="D20" s="8" t="n"/>
      <c r="E20" s="8" t="n"/>
      <c r="F20" s="4" t="n"/>
      <c r="G20" s="9">
        <f>IF(OR(D20="",E20=""),"",ROUND((E20-D20)*24-F20/60,2))</f>
        <v/>
      </c>
      <c r="H20" s="4" t="n"/>
    </row>
    <row r="21">
      <c r="A21" s="3" t="n"/>
      <c r="B21" s="7">
        <f>$C$5+6</f>
        <v/>
      </c>
      <c r="C21" s="4" t="n"/>
      <c r="D21" s="8" t="n"/>
      <c r="E21" s="8" t="n"/>
      <c r="F21" s="4" t="n"/>
      <c r="G21" s="9">
        <f>IF(OR(D21="",E21=""),"",ROUND((E21-D21)*24-F21/60,2))</f>
        <v/>
      </c>
      <c r="H21" s="4" t="n"/>
    </row>
    <row r="23">
      <c r="E23" s="3" t="inlineStr">
        <is>
          <t>Total de la semaine</t>
        </is>
      </c>
      <c r="G23" s="10">
        <f>SUM(G8:G21)</f>
        <v/>
      </c>
    </row>
    <row r="24">
      <c r="E24" s="11" t="inlineStr">
        <is>
          <t>Au-delà de 35 h</t>
        </is>
      </c>
      <c r="G24" s="9">
        <f>MAX(0,G23-35)</f>
        <v/>
      </c>
    </row>
    <row r="26" ht="28" customHeight="1">
      <c r="A26" s="6" t="inlineStr">
        <is>
          <t>Récapitulatif</t>
        </is>
      </c>
      <c r="B26" s="6" t="inlineStr"/>
      <c r="C26" s="6" t="inlineStr">
        <is>
          <t>Chantier</t>
        </is>
      </c>
      <c r="D26" s="6" t="inlineStr"/>
      <c r="E26" s="6" t="inlineStr"/>
      <c r="F26" s="6" t="inlineStr"/>
      <c r="G26" s="6" t="inlineStr">
        <is>
          <t>Heures</t>
        </is>
      </c>
      <c r="H26" s="6" t="inlineStr"/>
    </row>
    <row r="27">
      <c r="C27" s="4" t="inlineStr">
        <is>
          <t>Martin, salle d’eau</t>
        </is>
      </c>
      <c r="G27" s="9">
        <f>IF(C27="","",SUMIF($C$8:$C$21,C27,$G$8:$G$21))</f>
        <v/>
      </c>
    </row>
    <row r="28">
      <c r="C28" s="4" t="inlineStr">
        <is>
          <t>Dubois, cuisine</t>
        </is>
      </c>
      <c r="G28" s="9">
        <f>IF(C28="","",SUMIF($C$8:$C$21,C28,$G$8:$G$21))</f>
        <v/>
      </c>
    </row>
    <row r="29">
      <c r="C29" s="4" t="n"/>
      <c r="G29" s="9">
        <f>IF(C29="","",SUMIF($C$8:$C$21,C29,$G$8:$G$21))</f>
        <v/>
      </c>
    </row>
    <row r="30">
      <c r="C30" s="4" t="n"/>
      <c r="G30" s="9">
        <f>IF(C30="","",SUMIF($C$8:$C$21,C30,$G$8:$G$21))</f>
        <v/>
      </c>
    </row>
    <row r="31">
      <c r="C31" s="4" t="n"/>
      <c r="G31" s="9">
        <f>IF(C31="","",SUMIF($C$8:$C$21,C31,$G$8:$G$21))</f>
        <v/>
      </c>
    </row>
    <row r="33">
      <c r="A33" s="3" t="inlineStr">
        <is>
          <t>Signature du salarié</t>
        </is>
      </c>
      <c r="E33" s="3" t="inlineStr">
        <is>
          <t>Visa du responsable</t>
        </is>
      </c>
    </row>
    <row r="35">
      <c r="A35" s="12" t="inlineStr">
        <is>
          <t>La durée légale du travail est de 35 heures par semaine (article L3121-27 du code du travail). Les heures au-delà sont des heures supplémentaires, majorées selon l’accord ou la convention applicable. Le décompte quotidien et hebdomadaire des heures s’impose quand les salariés n’ont pas tous le même horaire collectif.</t>
        </is>
      </c>
    </row>
    <row r="36"/>
    <row r="37"/>
  </sheetData>
  <mergeCells count="2">
    <mergeCell ref="C4:E4"/>
    <mergeCell ref="A35:H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StrucTime</dc:creator>
  <dc:title xmlns:dc="http://purl.org/dc/elements/1.1/">Modèle : feuille de pointage</dc:title>
  <dcterms:created xmlns:dcterms="http://purl.org/dc/terms/" xmlns:xsi="http://www.w3.org/2001/XMLSchema-instance" xsi:type="dcterms:W3CDTF">2026-10-22T12:31:40Z</dcterms:created>
  <dcterms:modified xmlns:dcterms="http://purl.org/dc/terms/" xmlns:xsi="http://www.w3.org/2001/XMLSchema-instance" xsi:type="dcterms:W3CDTF">2026-10-22T12:31:40Z</dcterms:modified>
</cp:coreProperties>
</file>